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0\contabilitate\claudia\buget 2025\"/>
    </mc:Choice>
  </mc:AlternateContent>
  <xr:revisionPtr revIDLastSave="0" documentId="13_ncr:1_{34123525-7805-4622-9B75-3C6E35C04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nituri 2025" sheetId="1" r:id="rId1"/>
  </sheets>
  <definedNames>
    <definedName name="_xlnm.Print_Titles" localSheetId="0">'venituri 2025'!$6:$6</definedName>
  </definedNames>
  <calcPr calcId="191029"/>
</workbook>
</file>

<file path=xl/calcChain.xml><?xml version="1.0" encoding="utf-8"?>
<calcChain xmlns="http://schemas.openxmlformats.org/spreadsheetml/2006/main">
  <c r="G55" i="1" l="1"/>
  <c r="H38" i="1"/>
  <c r="I46" i="1"/>
  <c r="I29" i="1"/>
  <c r="I28" i="1"/>
  <c r="I24" i="1"/>
  <c r="I23" i="1"/>
  <c r="I16" i="1"/>
  <c r="I15" i="1"/>
  <c r="I14" i="1"/>
  <c r="I13" i="1"/>
  <c r="I12" i="1"/>
  <c r="H54" i="1"/>
  <c r="I54" i="1"/>
  <c r="H29" i="1"/>
  <c r="H28" i="1"/>
  <c r="H23" i="1"/>
  <c r="H24" i="1"/>
  <c r="H12" i="1"/>
  <c r="H13" i="1"/>
  <c r="H14" i="1"/>
  <c r="H15" i="1"/>
  <c r="H16" i="1"/>
  <c r="G54" i="1"/>
  <c r="G46" i="1"/>
  <c r="E54" i="1"/>
  <c r="F54" i="1"/>
  <c r="D46" i="1"/>
  <c r="D54" i="1"/>
  <c r="I56" i="1" l="1"/>
  <c r="I58" i="1" s="1"/>
  <c r="G56" i="1"/>
  <c r="G58" i="1" s="1"/>
  <c r="H46" i="1"/>
  <c r="H56" i="1" s="1"/>
  <c r="H58" i="1" s="1"/>
  <c r="D56" i="1"/>
  <c r="L45" i="1" l="1"/>
  <c r="L46" i="1" s="1"/>
  <c r="K45" i="1"/>
  <c r="K46" i="1" s="1"/>
  <c r="J45" i="1"/>
  <c r="J46" i="1" s="1"/>
  <c r="J49" i="1" l="1"/>
  <c r="K50" i="1"/>
  <c r="L50" i="1" s="1"/>
  <c r="L51" i="1"/>
  <c r="J52" i="1"/>
  <c r="K52" i="1" s="1"/>
  <c r="L52" i="1" s="1"/>
  <c r="K48" i="1"/>
  <c r="L48" i="1" s="1"/>
  <c r="J54" i="1" l="1"/>
  <c r="K49" i="1"/>
  <c r="K54" i="1" l="1"/>
  <c r="L49" i="1"/>
  <c r="L54" i="1" s="1"/>
  <c r="F46" i="1" l="1"/>
  <c r="E46" i="1"/>
  <c r="E56" i="1" s="1"/>
  <c r="E58" i="1" s="1"/>
  <c r="L57" i="1" l="1"/>
  <c r="J55" i="1"/>
  <c r="K55" i="1" s="1"/>
  <c r="L55" i="1" s="1"/>
  <c r="L56" i="1" l="1"/>
  <c r="L58" i="1" s="1"/>
  <c r="F56" i="1"/>
  <c r="F58" i="1" s="1"/>
  <c r="K56" i="1"/>
  <c r="K58" i="1" s="1"/>
  <c r="J56" i="1"/>
  <c r="J58" i="1" s="1"/>
  <c r="D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Lumi</author>
  </authors>
  <commentList>
    <comment ref="F9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AJFP 11.009 MII LEI
adrs 3417/17,02,2025</t>
        </r>
      </text>
    </comment>
    <comment ref="G9" authorId="0" shapeId="0" xr:uid="{BCF2F553-408B-4D65-984E-25E106108FAC}">
      <text>
        <r>
          <rPr>
            <sz val="9"/>
            <color indexed="81"/>
            <rFont val="Tahoma"/>
            <family val="2"/>
          </rPr>
          <t xml:space="preserve">
AJFP 11.009 MII LEI
adrs 3417/17,02,2025</t>
        </r>
      </text>
    </comment>
    <comment ref="H9" authorId="0" shapeId="0" xr:uid="{C8DEAB7A-D1F4-4E09-9EF5-25C0CEF00D60}">
      <text>
        <r>
          <rPr>
            <sz val="9"/>
            <color indexed="81"/>
            <rFont val="Tahoma"/>
            <family val="2"/>
          </rPr>
          <t xml:space="preserve">
AJFP 11.009 MII LEI
adrs 3417/17,02,2025</t>
        </r>
      </text>
    </comment>
    <comment ref="I9" authorId="0" shapeId="0" xr:uid="{15964214-737A-4618-9067-4B9733405A0A}">
      <text>
        <r>
          <rPr>
            <sz val="9"/>
            <color indexed="81"/>
            <rFont val="Tahoma"/>
            <family val="2"/>
          </rPr>
          <t xml:space="preserve">
AJFP 11.009 MII LEI
adrs 3417/17,02,2025</t>
        </r>
      </text>
    </comment>
    <comment ref="J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cl 0ajfp 5043
</t>
        </r>
      </text>
    </comment>
    <comment ref="K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cj 0
ajfp 5043
</t>
        </r>
      </text>
    </comment>
    <comment ref="L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cj 0
ajfp 5043
</t>
        </r>
      </text>
    </comment>
    <comment ref="F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cj o lei
ajfp 4.892 mii lei
adrs 3417/17,02,2025
</t>
        </r>
      </text>
    </comment>
    <comment ref="G10" authorId="0" shapeId="0" xr:uid="{13609BEF-C025-4B15-A520-754365893A66}">
      <text>
        <r>
          <rPr>
            <sz val="9"/>
            <color indexed="81"/>
            <rFont val="Tahoma"/>
            <family val="2"/>
          </rPr>
          <t xml:space="preserve">
cj o lei
ajfp 4.892 mii lei
adrs 3417/17,02,2025
</t>
        </r>
      </text>
    </comment>
    <comment ref="H10" authorId="0" shapeId="0" xr:uid="{D48434BF-DE18-4D2C-935D-E672A2DD59B9}">
      <text>
        <r>
          <rPr>
            <sz val="9"/>
            <color indexed="81"/>
            <rFont val="Tahoma"/>
            <family val="2"/>
          </rPr>
          <t xml:space="preserve">
cj o lei
ajfp 4.892 mii lei
adrs 3417/17,02,2025
</t>
        </r>
      </text>
    </comment>
    <comment ref="I10" authorId="0" shapeId="0" xr:uid="{02ACE43C-C51C-47F7-93D0-1854BCDBD62C}">
      <text>
        <r>
          <rPr>
            <sz val="9"/>
            <color indexed="81"/>
            <rFont val="Tahoma"/>
            <family val="2"/>
          </rPr>
          <t xml:space="preserve">
cj o lei
ajfp 4.892 mii lei
adrs 3417/17,02,2025
</t>
        </r>
      </text>
    </comment>
    <comment ref="J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cj 370 mii lei
ajfp 3141    14 %  mii lei</t>
        </r>
      </text>
    </comment>
    <comment ref="K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cj 370MII  lei
ajfp 2908 mii lei
</t>
        </r>
      </text>
    </comment>
    <comment ref="L1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cj 370 mii lei
ajfp 2908 14%  mii lei
</t>
        </r>
      </text>
    </comment>
    <comment ref="F11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
cj hcj xx/2025 suma de 1.700 mii lei</t>
        </r>
      </text>
    </comment>
    <comment ref="G11" authorId="0" shapeId="0" xr:uid="{AE83BAE4-17CF-4F74-8DE1-0A2A1764D03E}">
      <text>
        <r>
          <rPr>
            <sz val="9"/>
            <color indexed="81"/>
            <rFont val="Tahoma"/>
            <family val="2"/>
          </rPr>
          <t xml:space="preserve">
cj hcj xx/2025 suma de 1.700 mii lei</t>
        </r>
      </text>
    </comment>
    <comment ref="H11" authorId="0" shapeId="0" xr:uid="{5EE914E3-0FB7-4C95-9DE1-D6AE4BDBD315}">
      <text>
        <r>
          <rPr>
            <sz val="9"/>
            <color indexed="81"/>
            <rFont val="Tahoma"/>
            <family val="2"/>
          </rPr>
          <t xml:space="preserve">
cj hcj xx/2025 suma de 1.700 mii lei</t>
        </r>
      </text>
    </comment>
    <comment ref="I11" authorId="0" shapeId="0" xr:uid="{3E643E3B-8B04-4632-A82E-FE2825205672}">
      <text>
        <r>
          <rPr>
            <sz val="9"/>
            <color indexed="81"/>
            <rFont val="Tahoma"/>
            <family val="2"/>
          </rPr>
          <t xml:space="preserve">
cj hcj xx/2025 suma de 1.700 mii lei</t>
        </r>
      </text>
    </comment>
    <comment ref="F18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DGFP 17407 mii lei
adrs 3330/17,02,2025
</t>
        </r>
      </text>
    </comment>
    <comment ref="G18" authorId="0" shapeId="0" xr:uid="{7CC94BE4-60EC-4557-A356-0464ED1A1A14}">
      <text>
        <r>
          <rPr>
            <sz val="9"/>
            <color indexed="81"/>
            <rFont val="Tahoma"/>
            <family val="2"/>
          </rPr>
          <t xml:space="preserve">
DGFP 17407 mii lei
adrs 3330/17,02,2025
</t>
        </r>
      </text>
    </comment>
    <comment ref="H18" authorId="0" shapeId="0" xr:uid="{B1961EB1-45DB-4ABE-AB66-3DFF295B0980}">
      <text>
        <r>
          <rPr>
            <sz val="9"/>
            <color indexed="81"/>
            <rFont val="Tahoma"/>
            <family val="2"/>
          </rPr>
          <t xml:space="preserve">
DGFP 17407 mii lei
adrs 3330/17,02,2025
</t>
        </r>
      </text>
    </comment>
    <comment ref="I18" authorId="0" shapeId="0" xr:uid="{1F1AA41D-A4D7-42F3-9769-88B19435B54C}">
      <text>
        <r>
          <rPr>
            <sz val="9"/>
            <color indexed="81"/>
            <rFont val="Tahoma"/>
            <family val="2"/>
          </rPr>
          <t xml:space="preserve">
DGFP 17407 mii lei
adrs 3330/17,02,2025
</t>
        </r>
      </text>
    </comment>
    <comment ref="J1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Ajfp 11648
 mii lei
</t>
        </r>
      </text>
    </comment>
    <comment ref="K1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ajfp 11696 mii lei</t>
        </r>
      </text>
    </comment>
    <comment ref="L1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ajfp 11743
 mii lei
</t>
        </r>
      </text>
    </comment>
    <comment ref="E2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6657 dgf
0 cj</t>
        </r>
      </text>
    </comment>
    <comment ref="F20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
cj 0
DJFP 1.894 + 3.489 mii  lei
</t>
        </r>
      </text>
    </comment>
    <comment ref="G20" authorId="0" shapeId="0" xr:uid="{BBBD27A2-3C5D-4C35-8382-8FBB5EF29FDF}">
      <text>
        <r>
          <rPr>
            <sz val="9"/>
            <color indexed="81"/>
            <rFont val="Tahoma"/>
            <family val="2"/>
          </rPr>
          <t xml:space="preserve">
cj 0
DJFP 1.894 + 3.489 mii  lei
</t>
        </r>
      </text>
    </comment>
    <comment ref="H20" authorId="0" shapeId="0" xr:uid="{DC43614A-5030-4A38-96F2-95C8AAD269CF}">
      <text>
        <r>
          <rPr>
            <sz val="9"/>
            <color indexed="81"/>
            <rFont val="Tahoma"/>
            <family val="2"/>
          </rPr>
          <t xml:space="preserve">
cj 0
DJFP 1.894 + 3.489 mii  lei
</t>
        </r>
      </text>
    </comment>
    <comment ref="I20" authorId="0" shapeId="0" xr:uid="{E5247D66-6C9C-4EAA-90B3-0BCC2CC05441}">
      <text>
        <r>
          <rPr>
            <sz val="9"/>
            <color indexed="81"/>
            <rFont val="Tahoma"/>
            <family val="2"/>
          </rPr>
          <t xml:space="preserve">
cj 0
DJFP 1.894 + 3.489 mii  lei
</t>
        </r>
      </text>
    </comment>
    <comment ref="J2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ajfp 4329
cj 370
</t>
        </r>
      </text>
    </comment>
    <comment ref="K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ajfp 1146 mii lei
cj 103mii lei</t>
        </r>
      </text>
    </comment>
    <comment ref="L2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Lumi:</t>
        </r>
        <r>
          <rPr>
            <sz val="9"/>
            <color indexed="81"/>
            <rFont val="Tahoma"/>
            <family val="2"/>
          </rPr>
          <t xml:space="preserve">
ajfp  1146
 mii lei 
cj 103 mii lei</t>
        </r>
      </text>
    </comment>
  </commentList>
</comments>
</file>

<file path=xl/sharedStrings.xml><?xml version="1.0" encoding="utf-8"?>
<sst xmlns="http://schemas.openxmlformats.org/spreadsheetml/2006/main" count="116" uniqueCount="116">
  <si>
    <t>DENUMIRE INDICATOR</t>
  </si>
  <si>
    <t>COD BUGET</t>
  </si>
  <si>
    <t>TOTAL BUGET LOCAL</t>
  </si>
  <si>
    <t>Cote defalcate impozit pe venit</t>
  </si>
  <si>
    <t>Sume alocate de Consiliul Judetean pentru echilibrarea bugetelor</t>
  </si>
  <si>
    <t>SECTIUNEA DE FUNCTIONARE</t>
  </si>
  <si>
    <t>TOTAL VENITURI SECTIUNEA DE FUNCTIONARE</t>
  </si>
  <si>
    <t>Impozitul pe veniturile din transferul proprietatilor imobiliare din patrimoniul personal</t>
  </si>
  <si>
    <t>Impozitul pe terenul extravilan</t>
  </si>
  <si>
    <t xml:space="preserve">Impozit cladiri  PF </t>
  </si>
  <si>
    <t>Impozit cladiri  PJ</t>
  </si>
  <si>
    <t>Impozit teren PF</t>
  </si>
  <si>
    <t>Impozit teren PJ</t>
  </si>
  <si>
    <t xml:space="preserve">Taxe timbru </t>
  </si>
  <si>
    <t>Sume defalcate din TVA pentru finantarea cheltuielilor descentralizate la nivelul comunelor, oraselor,municipiilor, sectoarelor si municipiului Bucuresti</t>
  </si>
  <si>
    <t>Sume  defalcate din TVA pentru drumuri</t>
  </si>
  <si>
    <t>Sume defalcate din TVA pentru echilibrarea bugetelor locale</t>
  </si>
  <si>
    <t>Impozit pe spectacol</t>
  </si>
  <si>
    <t>Alte taxe pe servicii specifice</t>
  </si>
  <si>
    <t xml:space="preserve">Taxe si tarife pentru eliberarea de licente si autorizatii de functionare </t>
  </si>
  <si>
    <t>Taxe mijloace de transport PF</t>
  </si>
  <si>
    <t>Taxe mijloace de transport PJ</t>
  </si>
  <si>
    <t>Alte taxe pe utilizarea bunurilor, autorizarea utilizarii bunurilor sau pe desfasurare activitati</t>
  </si>
  <si>
    <t>Alte impozite si taxe</t>
  </si>
  <si>
    <t>Venituri concesiuni si inchirieri</t>
  </si>
  <si>
    <t>Alte venituri din proprietate</t>
  </si>
  <si>
    <t>Venituri din  prestari servicii</t>
  </si>
  <si>
    <t>Taxe extrajudiciare de timbru</t>
  </si>
  <si>
    <t>Venituri din amenzi si alte sanctiuni aplicate potrivit dispozitiilor legale</t>
  </si>
  <si>
    <t>Alte amenzi, penalitati si confiscari</t>
  </si>
  <si>
    <t>Alte venituri</t>
  </si>
  <si>
    <t>Subventii pentru acordarea ajutorului pentru incalzirea locuintei cu lemne, carbuni, combustibili petrolieri</t>
  </si>
  <si>
    <t>Subventii din bugetul de stat pentru finantarea sanatatii</t>
  </si>
  <si>
    <t>03.02.18</t>
  </si>
  <si>
    <t>04.02.01</t>
  </si>
  <si>
    <t>07.02.01.01</t>
  </si>
  <si>
    <t>07.02.01.02</t>
  </si>
  <si>
    <t>07.02.02.01</t>
  </si>
  <si>
    <t>07.02.02.02</t>
  </si>
  <si>
    <t>07.02.02.03</t>
  </si>
  <si>
    <t>07.02.03</t>
  </si>
  <si>
    <t>11.02.02</t>
  </si>
  <si>
    <t>11.02.05</t>
  </si>
  <si>
    <t>11.02.06</t>
  </si>
  <si>
    <t>15.02.01</t>
  </si>
  <si>
    <t>15.02.50</t>
  </si>
  <si>
    <t>16.02.02.01</t>
  </si>
  <si>
    <t>16.02.02.02</t>
  </si>
  <si>
    <t>16.02.03</t>
  </si>
  <si>
    <t>16.02.50</t>
  </si>
  <si>
    <t>18.02.50</t>
  </si>
  <si>
    <t>30.02.05</t>
  </si>
  <si>
    <t>30.02.50</t>
  </si>
  <si>
    <t>33.02.08</t>
  </si>
  <si>
    <t>34.02.02</t>
  </si>
  <si>
    <t>35.02.01</t>
  </si>
  <si>
    <t>35.02.50</t>
  </si>
  <si>
    <t>36.02.50</t>
  </si>
  <si>
    <t>42.02.34</t>
  </si>
  <si>
    <t>42.02.41</t>
  </si>
  <si>
    <t>Venituri din vanzarea locuintelor construite din fondurile statului</t>
  </si>
  <si>
    <t>Venituri din valorificarea unor bunuri ale institutiilor publice</t>
  </si>
  <si>
    <t>TOTAL VENITURI SECTIUNEA DE DEZVOLTARE</t>
  </si>
  <si>
    <t>mii lei</t>
  </si>
  <si>
    <t>Vărsăminte din secţiunea de funcţionare pentru finanţarea secţiunii de dezvoltare a bugetului local (cu semnul minus)</t>
  </si>
  <si>
    <t>37.02.03</t>
  </si>
  <si>
    <t xml:space="preserve">Vărsăminte din secţiunea de funcţionare </t>
  </si>
  <si>
    <t>37.02.04</t>
  </si>
  <si>
    <t>39.02.01</t>
  </si>
  <si>
    <t>39.02.03</t>
  </si>
  <si>
    <t>Alte venituri din taxe administrative</t>
  </si>
  <si>
    <t>34.02.50</t>
  </si>
  <si>
    <t>EXCEDENT</t>
  </si>
  <si>
    <t>TOTAL FINAL</t>
  </si>
  <si>
    <t>ANEXA NR.1</t>
  </si>
  <si>
    <t>la expunerea de motive nr….</t>
  </si>
  <si>
    <t>Sume provenite din finantarea anilor precedenti aferente sectiunii de dezvoltare</t>
  </si>
  <si>
    <t>36.03.32.02</t>
  </si>
  <si>
    <t>Taxe special</t>
  </si>
  <si>
    <t>36.02.06</t>
  </si>
  <si>
    <t>Taxe din activitati cadastrale</t>
  </si>
  <si>
    <t>33.02.24</t>
  </si>
  <si>
    <t>04.02.05</t>
  </si>
  <si>
    <t xml:space="preserve">Sume repartizate din fondul la dispozitia Consiliului Județean 7.5% </t>
  </si>
  <si>
    <t xml:space="preserve"> MUNICIPIULUI VULCAN</t>
  </si>
  <si>
    <t>BUGET 2024</t>
  </si>
  <si>
    <t xml:space="preserve">                                                                                                          </t>
  </si>
  <si>
    <t xml:space="preserve"> </t>
  </si>
  <si>
    <t>42.02.16</t>
  </si>
  <si>
    <t>Subventii de la bugetul de stat catre bugetele locale pentru finantarea investitiilor din sanatate</t>
  </si>
  <si>
    <t>04.02.04</t>
  </si>
  <si>
    <t>BUGET 2025</t>
  </si>
  <si>
    <t>ESTIMARI 2026</t>
  </si>
  <si>
    <t>43.02.20</t>
  </si>
  <si>
    <t>Alte subvenții primite de la administrația centrală pentru finanțarea unor activități</t>
  </si>
  <si>
    <t>39.02.07</t>
  </si>
  <si>
    <t>Venituri din vanzarea unor bunuri apartinand domeniului privat al statului sau al unitatilor administrativ - teritoriale</t>
  </si>
  <si>
    <t>33.02.28</t>
  </si>
  <si>
    <t>42.02.66</t>
  </si>
  <si>
    <t>42.02.86</t>
  </si>
  <si>
    <t xml:space="preserve">   BUGET LOCAL AL ANULUI 2025 ȘI ESTIMĂRI PE ANUL 2026-2028 -  VENITURI</t>
  </si>
  <si>
    <t xml:space="preserve">                                                                                        ANUL 2025</t>
  </si>
  <si>
    <t>REALIZAT 2024</t>
  </si>
  <si>
    <t>ESTIMARI 2027</t>
  </si>
  <si>
    <t>ESTIMARI 2028</t>
  </si>
  <si>
    <t>Venituri din aplicarea prescriptiei extinctive</t>
  </si>
  <si>
    <t>36.02.01</t>
  </si>
  <si>
    <t>Subventii din bugetul de stat alocate conform contractelor incheiate cu directiile de sanatate publica</t>
  </si>
  <si>
    <t>Subventii de la bugetul de stat catre bugetele locale pentru decontarea serviciilor aferente masurilor de prevenire si combatere a atacurilor exemplarelor de urs brun</t>
  </si>
  <si>
    <t>Subventii de la bugetul de stat catre bugetele locale pentru Programul national de investitii Anghel Saligny</t>
  </si>
  <si>
    <t>42.02.87</t>
  </si>
  <si>
    <t>Venituri din recuperarea cheltuielilor de judecata, imputatii si despagubiri</t>
  </si>
  <si>
    <t>corect</t>
  </si>
  <si>
    <t>credite cnf debite</t>
  </si>
  <si>
    <t>cnf majorarii rata inflatiei</t>
  </si>
  <si>
    <t>credite + rata inflatie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</si>
</sst>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6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wrapText="1"/>
    </xf>
    <xf numFmtId="4" fontId="6" fillId="2" borderId="1" xfId="0" applyNumberFormat="1" applyFont="1" applyFill="1" applyBorder="1" applyAlignment="1">
      <alignment shrinkToFit="1"/>
    </xf>
    <xf numFmtId="4" fontId="6" fillId="2" borderId="1" xfId="0" applyNumberFormat="1" applyFont="1" applyFill="1" applyBorder="1"/>
    <xf numFmtId="4" fontId="5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0" fontId="6" fillId="3" borderId="1" xfId="0" applyFont="1" applyFill="1" applyBorder="1"/>
    <xf numFmtId="0" fontId="12" fillId="0" borderId="1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3" xfId="0" applyFont="1" applyBorder="1" applyAlignment="1">
      <alignment horizontal="left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" fontId="1" fillId="6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7" borderId="1" xfId="0" applyNumberFormat="1" applyFont="1" applyFill="1" applyBorder="1" applyAlignment="1">
      <alignment wrapText="1"/>
    </xf>
    <xf numFmtId="4" fontId="1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4" fontId="11" fillId="5" borderId="0" xfId="0" applyNumberFormat="1" applyFont="1" applyFill="1"/>
    <xf numFmtId="4" fontId="1" fillId="0" borderId="0" xfId="0" applyNumberFormat="1" applyFont="1" applyAlignment="1">
      <alignment horizontal="right" vertical="center" wrapText="1"/>
    </xf>
    <xf numFmtId="0" fontId="0" fillId="0" borderId="4" xfId="0" applyBorder="1"/>
    <xf numFmtId="4" fontId="1" fillId="5" borderId="4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vertical="center"/>
    </xf>
    <xf numFmtId="0" fontId="14" fillId="0" borderId="0" xfId="0" applyFont="1"/>
    <xf numFmtId="4" fontId="14" fillId="0" borderId="0" xfId="0" applyNumberFormat="1" applyFont="1"/>
    <xf numFmtId="4" fontId="1" fillId="0" borderId="0" xfId="0" applyNumberFormat="1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3" fontId="5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horizontal="right" wrapText="1"/>
    </xf>
    <xf numFmtId="3" fontId="1" fillId="7" borderId="1" xfId="0" applyNumberFormat="1" applyFont="1" applyFill="1" applyBorder="1" applyAlignment="1">
      <alignment wrapText="1"/>
    </xf>
    <xf numFmtId="3" fontId="5" fillId="0" borderId="1" xfId="0" applyNumberFormat="1" applyFont="1" applyBorder="1"/>
    <xf numFmtId="3" fontId="1" fillId="0" borderId="1" xfId="0" applyNumberFormat="1" applyFont="1" applyBorder="1"/>
    <xf numFmtId="3" fontId="1" fillId="8" borderId="1" xfId="0" applyNumberFormat="1" applyFont="1" applyFill="1" applyBorder="1"/>
    <xf numFmtId="3" fontId="6" fillId="2" borderId="1" xfId="0" applyNumberFormat="1" applyFont="1" applyFill="1" applyBorder="1" applyAlignment="1">
      <alignment shrinkToFi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14" fillId="0" borderId="0" xfId="0" applyNumberFormat="1" applyFont="1"/>
    <xf numFmtId="3" fontId="5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0" fillId="0" borderId="6" xfId="0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/>
    <xf numFmtId="3" fontId="5" fillId="9" borderId="1" xfId="0" applyNumberFormat="1" applyFont="1" applyFill="1" applyBorder="1"/>
    <xf numFmtId="3" fontId="1" fillId="9" borderId="1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4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B40" zoomScale="103" zoomScaleNormal="103" workbookViewId="0">
      <selection activeCell="M57" sqref="M57"/>
    </sheetView>
  </sheetViews>
  <sheetFormatPr defaultRowHeight="12.75" x14ac:dyDescent="0.2"/>
  <cols>
    <col min="1" max="1" width="1.85546875" customWidth="1"/>
    <col min="2" max="2" width="56" customWidth="1"/>
    <col min="3" max="3" width="11.85546875" style="7" customWidth="1"/>
    <col min="4" max="4" width="12.5703125" customWidth="1"/>
    <col min="5" max="5" width="15.85546875" customWidth="1"/>
    <col min="6" max="6" width="3.28515625" style="80" hidden="1" customWidth="1"/>
    <col min="7" max="7" width="12.7109375" style="80" customWidth="1"/>
    <col min="8" max="8" width="0.140625" style="80" hidden="1" customWidth="1"/>
    <col min="9" max="9" width="12.28515625" style="80" hidden="1" customWidth="1"/>
    <col min="10" max="10" width="7.7109375" hidden="1" customWidth="1"/>
    <col min="11" max="11" width="11.140625" hidden="1" customWidth="1"/>
    <col min="12" max="12" width="17.7109375" hidden="1" customWidth="1"/>
    <col min="13" max="13" width="11.42578125" customWidth="1"/>
    <col min="14" max="14" width="11" customWidth="1"/>
    <col min="15" max="19" width="9.140625" customWidth="1"/>
  </cols>
  <sheetData>
    <row r="1" spans="1:15" ht="15.75" x14ac:dyDescent="0.25">
      <c r="B1" s="45" t="s">
        <v>84</v>
      </c>
      <c r="C1" s="2"/>
      <c r="D1" s="24"/>
      <c r="E1" s="24"/>
      <c r="F1" s="62"/>
      <c r="G1" s="62"/>
      <c r="H1" s="62"/>
      <c r="I1" s="62"/>
      <c r="J1" s="2" t="s">
        <v>74</v>
      </c>
      <c r="K1" s="2"/>
      <c r="L1" s="24"/>
    </row>
    <row r="2" spans="1:15" x14ac:dyDescent="0.2">
      <c r="B2" s="88" t="s">
        <v>100</v>
      </c>
      <c r="C2" s="89"/>
      <c r="D2" s="89"/>
      <c r="E2" s="89"/>
      <c r="F2" s="89"/>
      <c r="G2" s="63"/>
      <c r="H2" s="63"/>
      <c r="I2" s="63"/>
      <c r="J2" s="2" t="s">
        <v>75</v>
      </c>
      <c r="K2" s="2"/>
      <c r="L2" s="24"/>
    </row>
    <row r="3" spans="1:15" x14ac:dyDescent="0.2">
      <c r="B3" s="14" t="s">
        <v>101</v>
      </c>
      <c r="C3" s="28"/>
      <c r="D3" s="28"/>
      <c r="E3" s="29"/>
      <c r="F3" s="63"/>
      <c r="G3" s="63"/>
      <c r="H3" s="63"/>
      <c r="I3" s="63"/>
      <c r="J3" s="24"/>
      <c r="K3" s="24"/>
      <c r="L3" s="24"/>
    </row>
    <row r="4" spans="1:15" x14ac:dyDescent="0.2">
      <c r="B4" s="90" t="s">
        <v>63</v>
      </c>
      <c r="C4" s="91"/>
      <c r="D4" s="91"/>
      <c r="E4" s="91"/>
      <c r="F4" s="91"/>
      <c r="G4" s="64"/>
      <c r="H4" s="64"/>
      <c r="I4" s="64"/>
      <c r="J4" s="24"/>
      <c r="K4" s="24"/>
      <c r="L4" s="24"/>
    </row>
    <row r="5" spans="1:15" s="6" customFormat="1" ht="33" customHeight="1" x14ac:dyDescent="0.2">
      <c r="A5" s="4"/>
      <c r="B5" s="5" t="s">
        <v>0</v>
      </c>
      <c r="C5" s="5" t="s">
        <v>1</v>
      </c>
      <c r="D5" s="5" t="s">
        <v>85</v>
      </c>
      <c r="E5" s="5" t="s">
        <v>102</v>
      </c>
      <c r="F5" s="92" t="s">
        <v>91</v>
      </c>
      <c r="G5" s="93"/>
      <c r="H5" s="93"/>
      <c r="I5" s="81"/>
      <c r="J5" s="5" t="s">
        <v>92</v>
      </c>
      <c r="K5" s="5" t="s">
        <v>103</v>
      </c>
      <c r="L5" s="5" t="s">
        <v>104</v>
      </c>
    </row>
    <row r="6" spans="1:15" s="6" customFormat="1" x14ac:dyDescent="0.2">
      <c r="A6" s="4"/>
      <c r="B6" s="5">
        <v>1</v>
      </c>
      <c r="C6" s="5">
        <v>2</v>
      </c>
      <c r="D6" s="5">
        <v>3</v>
      </c>
      <c r="E6" s="5">
        <v>4</v>
      </c>
      <c r="F6" s="94">
        <v>5</v>
      </c>
      <c r="G6" s="95"/>
      <c r="H6" s="95"/>
      <c r="I6" s="96"/>
      <c r="J6" s="12">
        <v>6</v>
      </c>
      <c r="K6" s="12">
        <v>7</v>
      </c>
      <c r="L6" s="12">
        <v>8</v>
      </c>
    </row>
    <row r="7" spans="1:15" s="6" customFormat="1" ht="318.75" x14ac:dyDescent="0.2">
      <c r="A7" s="4"/>
      <c r="B7" s="86" t="s">
        <v>5</v>
      </c>
      <c r="C7" s="87"/>
      <c r="D7" s="5"/>
      <c r="E7" s="5"/>
      <c r="F7" s="25" t="s">
        <v>112</v>
      </c>
      <c r="G7" s="25" t="s">
        <v>113</v>
      </c>
      <c r="H7" s="25" t="s">
        <v>114</v>
      </c>
      <c r="I7" s="25" t="s">
        <v>115</v>
      </c>
      <c r="J7" s="12"/>
      <c r="K7" s="12"/>
      <c r="L7" s="12"/>
    </row>
    <row r="8" spans="1:15" s="6" customFormat="1" ht="27.75" customHeight="1" x14ac:dyDescent="0.2">
      <c r="A8" s="4"/>
      <c r="B8" s="9" t="s">
        <v>7</v>
      </c>
      <c r="C8" s="30" t="s">
        <v>33</v>
      </c>
      <c r="D8" s="50">
        <v>143</v>
      </c>
      <c r="E8" s="50">
        <v>181</v>
      </c>
      <c r="F8" s="65">
        <v>181</v>
      </c>
      <c r="G8" s="65">
        <v>181</v>
      </c>
      <c r="H8" s="65">
        <v>181</v>
      </c>
      <c r="I8" s="65">
        <v>181</v>
      </c>
      <c r="J8" s="22"/>
      <c r="K8" s="22"/>
      <c r="L8" s="22"/>
    </row>
    <row r="9" spans="1:15" ht="15.75" customHeight="1" x14ac:dyDescent="0.2">
      <c r="A9" s="1"/>
      <c r="B9" s="15" t="s">
        <v>3</v>
      </c>
      <c r="C9" s="31" t="s">
        <v>34</v>
      </c>
      <c r="D9" s="26">
        <v>9837.34</v>
      </c>
      <c r="E9" s="26">
        <v>9837.34</v>
      </c>
      <c r="F9" s="66">
        <v>11009</v>
      </c>
      <c r="G9" s="66">
        <v>11009</v>
      </c>
      <c r="H9" s="66">
        <v>11009</v>
      </c>
      <c r="I9" s="66">
        <v>11009</v>
      </c>
      <c r="J9" s="47"/>
      <c r="K9" s="47"/>
      <c r="L9" s="47"/>
      <c r="M9" s="56"/>
      <c r="O9" s="42"/>
    </row>
    <row r="10" spans="1:15" ht="30" customHeight="1" x14ac:dyDescent="0.2">
      <c r="A10" s="1"/>
      <c r="B10" s="15" t="s">
        <v>4</v>
      </c>
      <c r="C10" s="32" t="s">
        <v>90</v>
      </c>
      <c r="D10" s="26">
        <v>5353</v>
      </c>
      <c r="E10" s="26">
        <v>5353</v>
      </c>
      <c r="F10" s="67">
        <v>4892</v>
      </c>
      <c r="G10" s="67">
        <v>4892</v>
      </c>
      <c r="H10" s="67">
        <v>4892</v>
      </c>
      <c r="I10" s="67">
        <v>4892</v>
      </c>
      <c r="J10" s="47"/>
      <c r="K10" s="47"/>
      <c r="L10" s="47"/>
      <c r="M10" s="57"/>
    </row>
    <row r="11" spans="1:15" ht="28.5" customHeight="1" x14ac:dyDescent="0.2">
      <c r="A11" s="1"/>
      <c r="B11" s="15" t="s">
        <v>83</v>
      </c>
      <c r="C11" s="32" t="s">
        <v>82</v>
      </c>
      <c r="D11" s="51">
        <v>1200</v>
      </c>
      <c r="E11" s="51">
        <v>1200</v>
      </c>
      <c r="F11" s="68">
        <v>1700</v>
      </c>
      <c r="G11" s="68">
        <v>1700</v>
      </c>
      <c r="H11" s="68">
        <v>1700</v>
      </c>
      <c r="I11" s="68">
        <v>1700</v>
      </c>
      <c r="J11" s="52"/>
      <c r="K11" s="52"/>
      <c r="L11" s="52"/>
      <c r="M11" s="45"/>
    </row>
    <row r="12" spans="1:15" x14ac:dyDescent="0.2">
      <c r="B12" s="13" t="s">
        <v>9</v>
      </c>
      <c r="C12" s="33" t="s">
        <v>35</v>
      </c>
      <c r="D12" s="21">
        <v>2500</v>
      </c>
      <c r="E12" s="21">
        <v>2401</v>
      </c>
      <c r="F12" s="69">
        <v>2401</v>
      </c>
      <c r="G12" s="69">
        <v>2401</v>
      </c>
      <c r="H12" s="65">
        <f t="shared" ref="H12:I16" si="0">F12+(F12*10)/100</f>
        <v>2641.1</v>
      </c>
      <c r="I12" s="65">
        <f t="shared" si="0"/>
        <v>2641.1</v>
      </c>
      <c r="J12" s="22"/>
      <c r="K12" s="22"/>
      <c r="L12" s="22"/>
    </row>
    <row r="13" spans="1:15" x14ac:dyDescent="0.2">
      <c r="B13" s="13" t="s">
        <v>10</v>
      </c>
      <c r="C13" s="33" t="s">
        <v>36</v>
      </c>
      <c r="D13" s="21">
        <v>527</v>
      </c>
      <c r="E13" s="21">
        <v>500</v>
      </c>
      <c r="F13" s="69">
        <v>500</v>
      </c>
      <c r="G13" s="69">
        <v>500</v>
      </c>
      <c r="H13" s="65">
        <f t="shared" si="0"/>
        <v>550</v>
      </c>
      <c r="I13" s="65">
        <f t="shared" si="0"/>
        <v>550</v>
      </c>
      <c r="J13" s="22"/>
      <c r="K13" s="22"/>
      <c r="L13" s="22"/>
    </row>
    <row r="14" spans="1:15" x14ac:dyDescent="0.2">
      <c r="B14" s="13" t="s">
        <v>11</v>
      </c>
      <c r="C14" s="33" t="s">
        <v>37</v>
      </c>
      <c r="D14" s="21">
        <v>600</v>
      </c>
      <c r="E14" s="21">
        <v>583</v>
      </c>
      <c r="F14" s="69">
        <v>583</v>
      </c>
      <c r="G14" s="69">
        <v>583</v>
      </c>
      <c r="H14" s="65">
        <f t="shared" si="0"/>
        <v>641.29999999999995</v>
      </c>
      <c r="I14" s="65">
        <f t="shared" si="0"/>
        <v>641.29999999999995</v>
      </c>
      <c r="J14" s="22"/>
      <c r="K14" s="22"/>
      <c r="L14" s="22"/>
    </row>
    <row r="15" spans="1:15" x14ac:dyDescent="0.2">
      <c r="B15" s="13" t="s">
        <v>12</v>
      </c>
      <c r="C15" s="33" t="s">
        <v>38</v>
      </c>
      <c r="D15" s="21">
        <v>641</v>
      </c>
      <c r="E15" s="21">
        <v>630</v>
      </c>
      <c r="F15" s="70">
        <v>630</v>
      </c>
      <c r="G15" s="70">
        <v>630</v>
      </c>
      <c r="H15" s="65">
        <f t="shared" si="0"/>
        <v>693</v>
      </c>
      <c r="I15" s="65">
        <f t="shared" si="0"/>
        <v>693</v>
      </c>
      <c r="J15" s="22"/>
      <c r="K15" s="22"/>
      <c r="L15" s="22"/>
      <c r="M15" s="23"/>
    </row>
    <row r="16" spans="1:15" x14ac:dyDescent="0.2">
      <c r="B16" s="13" t="s">
        <v>8</v>
      </c>
      <c r="C16" s="33" t="s">
        <v>39</v>
      </c>
      <c r="D16" s="21">
        <v>295</v>
      </c>
      <c r="E16" s="21">
        <v>207</v>
      </c>
      <c r="F16" s="69">
        <v>207</v>
      </c>
      <c r="G16" s="69">
        <v>207</v>
      </c>
      <c r="H16" s="65">
        <f t="shared" si="0"/>
        <v>227.7</v>
      </c>
      <c r="I16" s="65">
        <f t="shared" si="0"/>
        <v>227.7</v>
      </c>
      <c r="J16" s="22"/>
      <c r="K16" s="22"/>
      <c r="L16" s="22"/>
    </row>
    <row r="17" spans="2:16" x14ac:dyDescent="0.2">
      <c r="B17" s="13" t="s">
        <v>13</v>
      </c>
      <c r="C17" s="33" t="s">
        <v>40</v>
      </c>
      <c r="D17" s="21">
        <v>110</v>
      </c>
      <c r="E17" s="21">
        <v>182</v>
      </c>
      <c r="F17" s="69">
        <v>182</v>
      </c>
      <c r="G17" s="69">
        <v>182</v>
      </c>
      <c r="H17" s="65">
        <v>182</v>
      </c>
      <c r="I17" s="65">
        <v>182</v>
      </c>
      <c r="J17" s="22"/>
      <c r="K17" s="22"/>
      <c r="L17" s="22"/>
    </row>
    <row r="18" spans="2:16" ht="39.75" customHeight="1" x14ac:dyDescent="0.2">
      <c r="B18" s="15" t="s">
        <v>14</v>
      </c>
      <c r="C18" s="33" t="s">
        <v>41</v>
      </c>
      <c r="D18" s="58">
        <v>15986</v>
      </c>
      <c r="E18" s="58">
        <v>14949</v>
      </c>
      <c r="F18" s="82">
        <v>17407</v>
      </c>
      <c r="G18" s="82">
        <v>17407</v>
      </c>
      <c r="H18" s="82">
        <v>17407</v>
      </c>
      <c r="I18" s="82">
        <v>17407</v>
      </c>
      <c r="J18" s="47"/>
      <c r="K18" s="47"/>
      <c r="L18" s="47"/>
      <c r="M18" s="24"/>
    </row>
    <row r="19" spans="2:16" x14ac:dyDescent="0.2">
      <c r="B19" s="13" t="s">
        <v>15</v>
      </c>
      <c r="C19" s="33" t="s">
        <v>42</v>
      </c>
      <c r="D19" s="27">
        <v>0</v>
      </c>
      <c r="E19" s="27">
        <v>0</v>
      </c>
      <c r="F19" s="83">
        <v>0</v>
      </c>
      <c r="G19" s="83">
        <v>0</v>
      </c>
      <c r="H19" s="83">
        <v>0</v>
      </c>
      <c r="I19" s="83">
        <v>0</v>
      </c>
      <c r="J19" s="49"/>
      <c r="K19" s="49"/>
      <c r="L19" s="49"/>
      <c r="M19" s="54"/>
    </row>
    <row r="20" spans="2:16" ht="16.5" customHeight="1" x14ac:dyDescent="0.2">
      <c r="B20" s="15" t="s">
        <v>16</v>
      </c>
      <c r="C20" s="33" t="s">
        <v>43</v>
      </c>
      <c r="D20" s="27">
        <v>12703</v>
      </c>
      <c r="E20" s="27">
        <v>12703</v>
      </c>
      <c r="F20" s="83">
        <v>5383</v>
      </c>
      <c r="G20" s="83">
        <v>5383</v>
      </c>
      <c r="H20" s="83">
        <v>5383</v>
      </c>
      <c r="I20" s="83">
        <v>5383</v>
      </c>
      <c r="J20" s="47"/>
      <c r="K20" s="47"/>
      <c r="L20" s="47"/>
    </row>
    <row r="21" spans="2:16" x14ac:dyDescent="0.2">
      <c r="B21" s="13" t="s">
        <v>17</v>
      </c>
      <c r="C21" s="33" t="s">
        <v>44</v>
      </c>
      <c r="D21" s="21">
        <v>4</v>
      </c>
      <c r="E21" s="21">
        <v>3</v>
      </c>
      <c r="F21" s="69">
        <v>3</v>
      </c>
      <c r="G21" s="69">
        <v>3</v>
      </c>
      <c r="H21" s="65">
        <v>3</v>
      </c>
      <c r="I21" s="65">
        <v>3</v>
      </c>
      <c r="J21" s="22"/>
      <c r="K21" s="22"/>
      <c r="L21" s="22"/>
    </row>
    <row r="22" spans="2:16" x14ac:dyDescent="0.2">
      <c r="B22" s="13" t="s">
        <v>18</v>
      </c>
      <c r="C22" s="33" t="s">
        <v>45</v>
      </c>
      <c r="D22" s="21">
        <v>19</v>
      </c>
      <c r="E22" s="21">
        <v>21</v>
      </c>
      <c r="F22" s="69">
        <v>21</v>
      </c>
      <c r="G22" s="69">
        <v>21</v>
      </c>
      <c r="H22" s="65">
        <v>21</v>
      </c>
      <c r="I22" s="65">
        <v>21</v>
      </c>
      <c r="J22" s="22"/>
      <c r="K22" s="22"/>
      <c r="L22" s="22"/>
    </row>
    <row r="23" spans="2:16" x14ac:dyDescent="0.2">
      <c r="B23" s="13" t="s">
        <v>20</v>
      </c>
      <c r="C23" s="33" t="s">
        <v>46</v>
      </c>
      <c r="D23" s="21">
        <v>1551</v>
      </c>
      <c r="E23" s="21">
        <v>1486</v>
      </c>
      <c r="F23" s="69">
        <v>1486</v>
      </c>
      <c r="G23" s="69">
        <v>1486</v>
      </c>
      <c r="H23" s="65">
        <f t="shared" ref="H23:I24" si="1">F23+(F23*10)/100</f>
        <v>1634.6</v>
      </c>
      <c r="I23" s="65">
        <f t="shared" si="1"/>
        <v>1634.6</v>
      </c>
      <c r="J23" s="22"/>
      <c r="K23" s="22"/>
      <c r="L23" s="22"/>
    </row>
    <row r="24" spans="2:16" x14ac:dyDescent="0.2">
      <c r="B24" s="13" t="s">
        <v>21</v>
      </c>
      <c r="C24" s="33" t="s">
        <v>47</v>
      </c>
      <c r="D24" s="21">
        <v>150</v>
      </c>
      <c r="E24" s="21">
        <v>147</v>
      </c>
      <c r="F24" s="69">
        <v>147</v>
      </c>
      <c r="G24" s="69">
        <v>147</v>
      </c>
      <c r="H24" s="65">
        <f t="shared" si="1"/>
        <v>161.69999999999999</v>
      </c>
      <c r="I24" s="65">
        <f t="shared" si="1"/>
        <v>161.69999999999999</v>
      </c>
      <c r="J24" s="22"/>
      <c r="K24" s="22"/>
      <c r="L24" s="22"/>
    </row>
    <row r="25" spans="2:16" ht="30" customHeight="1" x14ac:dyDescent="0.2">
      <c r="B25" s="15" t="s">
        <v>19</v>
      </c>
      <c r="C25" s="33" t="s">
        <v>48</v>
      </c>
      <c r="D25" s="21">
        <v>120</v>
      </c>
      <c r="E25" s="21">
        <v>74</v>
      </c>
      <c r="F25" s="69">
        <v>74</v>
      </c>
      <c r="G25" s="69">
        <v>74</v>
      </c>
      <c r="H25" s="69">
        <v>74</v>
      </c>
      <c r="I25" s="69">
        <v>74</v>
      </c>
      <c r="J25" s="22"/>
      <c r="K25" s="22"/>
      <c r="L25" s="22"/>
    </row>
    <row r="26" spans="2:16" ht="22.5" customHeight="1" x14ac:dyDescent="0.2">
      <c r="B26" s="41" t="s">
        <v>22</v>
      </c>
      <c r="C26" s="33" t="s">
        <v>49</v>
      </c>
      <c r="D26" s="21">
        <v>7</v>
      </c>
      <c r="E26" s="21">
        <v>6</v>
      </c>
      <c r="F26" s="69">
        <v>6</v>
      </c>
      <c r="G26" s="69">
        <v>6</v>
      </c>
      <c r="H26" s="69">
        <v>6</v>
      </c>
      <c r="I26" s="69">
        <v>6</v>
      </c>
      <c r="J26" s="22"/>
      <c r="K26" s="22"/>
      <c r="L26" s="22"/>
      <c r="P26" t="s">
        <v>86</v>
      </c>
    </row>
    <row r="27" spans="2:16" x14ac:dyDescent="0.2">
      <c r="B27" s="13" t="s">
        <v>23</v>
      </c>
      <c r="C27" s="33" t="s">
        <v>50</v>
      </c>
      <c r="D27" s="21">
        <v>12</v>
      </c>
      <c r="E27" s="21">
        <v>11</v>
      </c>
      <c r="F27" s="70">
        <v>11</v>
      </c>
      <c r="G27" s="70">
        <v>11</v>
      </c>
      <c r="H27" s="70">
        <v>11</v>
      </c>
      <c r="I27" s="70">
        <v>11</v>
      </c>
      <c r="J27" s="22"/>
      <c r="K27" s="22"/>
      <c r="L27" s="22"/>
    </row>
    <row r="28" spans="2:16" x14ac:dyDescent="0.2">
      <c r="B28" s="13" t="s">
        <v>24</v>
      </c>
      <c r="C28" s="33" t="s">
        <v>51</v>
      </c>
      <c r="D28" s="21">
        <v>1125</v>
      </c>
      <c r="E28" s="21">
        <v>968</v>
      </c>
      <c r="F28" s="69">
        <v>968</v>
      </c>
      <c r="G28" s="69">
        <v>968</v>
      </c>
      <c r="H28" s="65">
        <f>F28+(F28*5)/100</f>
        <v>1016.4</v>
      </c>
      <c r="I28" s="65">
        <f>G28+(G28*5)/100</f>
        <v>1016.4</v>
      </c>
      <c r="J28" s="22"/>
      <c r="K28" s="22"/>
      <c r="L28" s="22"/>
    </row>
    <row r="29" spans="2:16" x14ac:dyDescent="0.2">
      <c r="B29" s="13" t="s">
        <v>25</v>
      </c>
      <c r="C29" s="33" t="s">
        <v>52</v>
      </c>
      <c r="D29" s="21">
        <v>900</v>
      </c>
      <c r="E29" s="21">
        <v>734</v>
      </c>
      <c r="F29" s="69">
        <v>734</v>
      </c>
      <c r="G29" s="69">
        <v>734</v>
      </c>
      <c r="H29" s="65">
        <f>F29+(F29*5)/100</f>
        <v>770.7</v>
      </c>
      <c r="I29" s="65">
        <f>G29+(G29*5)/100</f>
        <v>770.7</v>
      </c>
      <c r="J29" s="22"/>
      <c r="K29" s="22"/>
      <c r="L29" s="22"/>
    </row>
    <row r="30" spans="2:16" x14ac:dyDescent="0.2">
      <c r="B30" s="13" t="s">
        <v>26</v>
      </c>
      <c r="C30" s="33" t="s">
        <v>53</v>
      </c>
      <c r="D30" s="21">
        <v>260</v>
      </c>
      <c r="E30" s="21">
        <v>171</v>
      </c>
      <c r="F30" s="69">
        <v>171</v>
      </c>
      <c r="G30" s="69">
        <v>171</v>
      </c>
      <c r="H30" s="69">
        <v>171</v>
      </c>
      <c r="I30" s="69">
        <v>171</v>
      </c>
      <c r="J30" s="22"/>
      <c r="K30" s="22"/>
      <c r="L30" s="22"/>
    </row>
    <row r="31" spans="2:16" x14ac:dyDescent="0.2">
      <c r="B31" s="13" t="s">
        <v>80</v>
      </c>
      <c r="C31" s="33" t="s">
        <v>81</v>
      </c>
      <c r="D31" s="21">
        <v>1</v>
      </c>
      <c r="E31" s="21">
        <v>1</v>
      </c>
      <c r="F31" s="69">
        <v>1</v>
      </c>
      <c r="G31" s="69">
        <v>1</v>
      </c>
      <c r="H31" s="69">
        <v>1</v>
      </c>
      <c r="I31" s="69">
        <v>1</v>
      </c>
      <c r="J31" s="22"/>
      <c r="K31" s="22"/>
      <c r="L31" s="22"/>
    </row>
    <row r="32" spans="2:16" ht="25.5" x14ac:dyDescent="0.2">
      <c r="B32" s="43" t="s">
        <v>111</v>
      </c>
      <c r="C32" s="33" t="s">
        <v>97</v>
      </c>
      <c r="D32" s="21">
        <v>0</v>
      </c>
      <c r="E32" s="21">
        <v>2</v>
      </c>
      <c r="F32" s="69">
        <v>2</v>
      </c>
      <c r="G32" s="69">
        <v>2</v>
      </c>
      <c r="H32" s="69">
        <v>2</v>
      </c>
      <c r="I32" s="69">
        <v>2</v>
      </c>
      <c r="J32" s="22"/>
      <c r="K32" s="22"/>
      <c r="L32" s="22"/>
    </row>
    <row r="33" spans="2:15" x14ac:dyDescent="0.2">
      <c r="B33" s="13" t="s">
        <v>27</v>
      </c>
      <c r="C33" s="33" t="s">
        <v>54</v>
      </c>
      <c r="D33" s="21">
        <v>74.760000000000005</v>
      </c>
      <c r="E33" s="21">
        <v>0</v>
      </c>
      <c r="F33" s="69">
        <v>0</v>
      </c>
      <c r="G33" s="69">
        <v>0</v>
      </c>
      <c r="H33" s="69">
        <v>0</v>
      </c>
      <c r="I33" s="69">
        <v>0</v>
      </c>
      <c r="J33" s="22"/>
      <c r="K33" s="22"/>
      <c r="L33" s="22"/>
    </row>
    <row r="34" spans="2:15" x14ac:dyDescent="0.2">
      <c r="B34" s="13" t="s">
        <v>70</v>
      </c>
      <c r="C34" s="33" t="s">
        <v>71</v>
      </c>
      <c r="D34" s="21">
        <v>31</v>
      </c>
      <c r="E34" s="21">
        <v>26</v>
      </c>
      <c r="F34" s="69">
        <v>26</v>
      </c>
      <c r="G34" s="69">
        <v>26</v>
      </c>
      <c r="H34" s="69">
        <v>26</v>
      </c>
      <c r="I34" s="69">
        <v>26</v>
      </c>
      <c r="J34" s="22"/>
      <c r="K34" s="22"/>
      <c r="L34" s="22"/>
    </row>
    <row r="35" spans="2:15" ht="29.25" customHeight="1" x14ac:dyDescent="0.2">
      <c r="B35" s="15" t="s">
        <v>28</v>
      </c>
      <c r="C35" s="33" t="s">
        <v>55</v>
      </c>
      <c r="D35" s="21">
        <v>1150</v>
      </c>
      <c r="E35" s="21">
        <v>689</v>
      </c>
      <c r="F35" s="69">
        <v>689</v>
      </c>
      <c r="G35" s="84">
        <v>1240</v>
      </c>
      <c r="H35" s="69">
        <v>689</v>
      </c>
      <c r="I35" s="84">
        <v>1240</v>
      </c>
      <c r="J35" s="22"/>
      <c r="K35" s="22"/>
      <c r="L35" s="22"/>
    </row>
    <row r="36" spans="2:15" x14ac:dyDescent="0.2">
      <c r="B36" s="13" t="s">
        <v>29</v>
      </c>
      <c r="C36" s="33" t="s">
        <v>56</v>
      </c>
      <c r="D36" s="21">
        <v>1000</v>
      </c>
      <c r="E36" s="21">
        <v>153</v>
      </c>
      <c r="F36" s="70">
        <v>153</v>
      </c>
      <c r="G36" s="85">
        <v>1200</v>
      </c>
      <c r="H36" s="70">
        <v>153</v>
      </c>
      <c r="I36" s="85">
        <v>1200</v>
      </c>
      <c r="J36" s="22"/>
      <c r="K36" s="22"/>
      <c r="L36" s="22"/>
    </row>
    <row r="37" spans="2:15" x14ac:dyDescent="0.2">
      <c r="B37" s="44" t="s">
        <v>105</v>
      </c>
      <c r="C37" s="33" t="s">
        <v>106</v>
      </c>
      <c r="D37" s="21">
        <v>43.05</v>
      </c>
      <c r="E37" s="21">
        <v>43.05</v>
      </c>
      <c r="F37" s="70">
        <v>43</v>
      </c>
      <c r="G37" s="70">
        <v>43</v>
      </c>
      <c r="H37" s="70">
        <v>43.05</v>
      </c>
      <c r="I37" s="70">
        <v>43.05</v>
      </c>
      <c r="J37" s="22"/>
      <c r="K37" s="22"/>
      <c r="L37" s="22"/>
    </row>
    <row r="38" spans="2:15" x14ac:dyDescent="0.2">
      <c r="B38" s="13" t="s">
        <v>78</v>
      </c>
      <c r="C38" s="33" t="s">
        <v>79</v>
      </c>
      <c r="D38" s="21">
        <v>4040</v>
      </c>
      <c r="E38" s="21">
        <v>2599</v>
      </c>
      <c r="F38" s="70">
        <v>2599</v>
      </c>
      <c r="G38" s="85">
        <v>3700</v>
      </c>
      <c r="H38" s="65">
        <f>F38+(F38*15)/100</f>
        <v>2988.85</v>
      </c>
      <c r="I38" s="85">
        <v>3700</v>
      </c>
      <c r="J38" s="22"/>
      <c r="K38" s="22"/>
      <c r="L38" s="22"/>
      <c r="N38" s="55"/>
    </row>
    <row r="39" spans="2:15" x14ac:dyDescent="0.2">
      <c r="B39" s="13" t="s">
        <v>30</v>
      </c>
      <c r="C39" s="33" t="s">
        <v>57</v>
      </c>
      <c r="D39" s="21">
        <v>16.66</v>
      </c>
      <c r="E39" s="21">
        <v>28</v>
      </c>
      <c r="F39" s="69">
        <v>28</v>
      </c>
      <c r="G39" s="69">
        <v>28</v>
      </c>
      <c r="H39" s="69">
        <v>28</v>
      </c>
      <c r="I39" s="69">
        <v>28</v>
      </c>
      <c r="J39" s="22"/>
      <c r="K39" s="22"/>
      <c r="L39" s="22"/>
    </row>
    <row r="40" spans="2:15" ht="25.5" x14ac:dyDescent="0.2">
      <c r="B40" s="15" t="s">
        <v>64</v>
      </c>
      <c r="C40" s="34" t="s">
        <v>65</v>
      </c>
      <c r="D40" s="21">
        <v>-1365.54</v>
      </c>
      <c r="E40" s="21">
        <v>-830</v>
      </c>
      <c r="F40" s="70">
        <v>-830</v>
      </c>
      <c r="G40" s="70">
        <v>-830</v>
      </c>
      <c r="H40" s="70">
        <v>-830</v>
      </c>
      <c r="I40" s="70">
        <v>-830</v>
      </c>
      <c r="J40" s="22"/>
      <c r="K40" s="22"/>
      <c r="L40" s="22"/>
    </row>
    <row r="41" spans="2:15" ht="25.5" x14ac:dyDescent="0.2">
      <c r="B41" s="15" t="s">
        <v>31</v>
      </c>
      <c r="C41" s="33" t="s">
        <v>58</v>
      </c>
      <c r="D41" s="21">
        <v>167</v>
      </c>
      <c r="E41" s="21">
        <v>172</v>
      </c>
      <c r="F41" s="71">
        <v>172</v>
      </c>
      <c r="G41" s="71">
        <v>172</v>
      </c>
      <c r="H41" s="71">
        <v>172</v>
      </c>
      <c r="I41" s="71">
        <v>172</v>
      </c>
      <c r="J41" s="22"/>
      <c r="K41" s="22"/>
      <c r="L41" s="22"/>
      <c r="O41" t="s">
        <v>87</v>
      </c>
    </row>
    <row r="42" spans="2:15" x14ac:dyDescent="0.2">
      <c r="B42" s="13" t="s">
        <v>32</v>
      </c>
      <c r="C42" s="33" t="s">
        <v>59</v>
      </c>
      <c r="D42" s="21">
        <v>66</v>
      </c>
      <c r="E42" s="21">
        <v>80</v>
      </c>
      <c r="F42" s="71">
        <v>80</v>
      </c>
      <c r="G42" s="71">
        <v>80</v>
      </c>
      <c r="H42" s="71">
        <v>80</v>
      </c>
      <c r="I42" s="71">
        <v>80</v>
      </c>
      <c r="J42" s="22"/>
      <c r="K42" s="22"/>
      <c r="L42" s="22"/>
      <c r="N42" s="45"/>
    </row>
    <row r="43" spans="2:15" ht="25.5" x14ac:dyDescent="0.2">
      <c r="B43" s="46" t="s">
        <v>107</v>
      </c>
      <c r="C43" s="35" t="s">
        <v>98</v>
      </c>
      <c r="D43" s="21">
        <v>66</v>
      </c>
      <c r="E43" s="21">
        <v>94</v>
      </c>
      <c r="F43" s="70">
        <v>94</v>
      </c>
      <c r="G43" s="70">
        <v>94</v>
      </c>
      <c r="H43" s="70">
        <v>94</v>
      </c>
      <c r="I43" s="70">
        <v>94</v>
      </c>
      <c r="J43" s="22"/>
      <c r="K43" s="22"/>
      <c r="L43" s="22"/>
    </row>
    <row r="44" spans="2:15" ht="38.25" x14ac:dyDescent="0.2">
      <c r="B44" s="46" t="s">
        <v>108</v>
      </c>
      <c r="C44" s="35" t="s">
        <v>99</v>
      </c>
      <c r="D44" s="21">
        <v>12</v>
      </c>
      <c r="E44" s="21">
        <v>12</v>
      </c>
      <c r="F44" s="70">
        <v>12</v>
      </c>
      <c r="G44" s="70">
        <v>12</v>
      </c>
      <c r="H44" s="70">
        <v>12</v>
      </c>
      <c r="I44" s="70">
        <v>12</v>
      </c>
      <c r="J44" s="22"/>
      <c r="K44" s="22"/>
      <c r="L44" s="22"/>
    </row>
    <row r="45" spans="2:15" ht="25.5" x14ac:dyDescent="0.2">
      <c r="B45" s="46" t="s">
        <v>94</v>
      </c>
      <c r="C45" s="35" t="s">
        <v>93</v>
      </c>
      <c r="D45" s="21"/>
      <c r="E45" s="21"/>
      <c r="F45" s="70">
        <v>0</v>
      </c>
      <c r="G45" s="70">
        <v>0</v>
      </c>
      <c r="H45" s="70">
        <v>0</v>
      </c>
      <c r="I45" s="70">
        <v>0</v>
      </c>
      <c r="J45" s="22">
        <f>F45+(F45*5)/100</f>
        <v>0</v>
      </c>
      <c r="K45" s="22">
        <f>F45+(F45*6.5)/100</f>
        <v>0</v>
      </c>
      <c r="L45" s="22">
        <f>F45+(F45*3.7)/100</f>
        <v>0</v>
      </c>
    </row>
    <row r="46" spans="2:15" s="10" customFormat="1" ht="15.75" x14ac:dyDescent="0.25">
      <c r="B46" s="16" t="s">
        <v>6</v>
      </c>
      <c r="C46" s="16"/>
      <c r="D46" s="36">
        <f t="shared" ref="D46:L46" si="2">SUM(D8:D45)</f>
        <v>59345.270000000004</v>
      </c>
      <c r="E46" s="36">
        <f t="shared" si="2"/>
        <v>55416.39</v>
      </c>
      <c r="F46" s="72">
        <f t="shared" si="2"/>
        <v>51765</v>
      </c>
      <c r="G46" s="72">
        <f t="shared" si="2"/>
        <v>54464</v>
      </c>
      <c r="H46" s="72">
        <f t="shared" si="2"/>
        <v>52835.399999999994</v>
      </c>
      <c r="I46" s="72">
        <f t="shared" si="2"/>
        <v>55144.549999999996</v>
      </c>
      <c r="J46" s="36">
        <f t="shared" si="2"/>
        <v>0</v>
      </c>
      <c r="K46" s="36">
        <f t="shared" si="2"/>
        <v>0</v>
      </c>
      <c r="L46" s="36">
        <f t="shared" si="2"/>
        <v>0</v>
      </c>
      <c r="M46" s="48"/>
    </row>
    <row r="47" spans="2:15" ht="24.75" hidden="1" customHeight="1" x14ac:dyDescent="0.2">
      <c r="B47" s="13" t="s">
        <v>76</v>
      </c>
      <c r="C47" s="34" t="s">
        <v>77</v>
      </c>
      <c r="D47" s="38"/>
      <c r="E47" s="38"/>
      <c r="F47" s="73"/>
      <c r="G47" s="73"/>
      <c r="H47" s="73"/>
      <c r="I47" s="73"/>
      <c r="J47" s="38">
        <v>0</v>
      </c>
      <c r="K47" s="38">
        <v>0</v>
      </c>
      <c r="L47" s="38">
        <v>0</v>
      </c>
    </row>
    <row r="48" spans="2:15" ht="13.5" customHeight="1" x14ac:dyDescent="0.2">
      <c r="B48" s="15" t="s">
        <v>66</v>
      </c>
      <c r="C48" s="34" t="s">
        <v>67</v>
      </c>
      <c r="D48" s="38">
        <v>1365.54</v>
      </c>
      <c r="E48" s="21">
        <v>830</v>
      </c>
      <c r="F48" s="70">
        <v>830</v>
      </c>
      <c r="G48" s="70">
        <v>830</v>
      </c>
      <c r="H48" s="70">
        <v>830</v>
      </c>
      <c r="I48" s="70">
        <v>830</v>
      </c>
      <c r="J48" s="21">
        <v>0</v>
      </c>
      <c r="K48" s="21">
        <f>J48+J48*5/100</f>
        <v>0</v>
      </c>
      <c r="L48" s="21">
        <f>K48+K48*4.9/100</f>
        <v>0</v>
      </c>
    </row>
    <row r="49" spans="2:17" x14ac:dyDescent="0.2">
      <c r="B49" s="13" t="s">
        <v>61</v>
      </c>
      <c r="C49" s="33" t="s">
        <v>68</v>
      </c>
      <c r="D49" s="21"/>
      <c r="E49" s="21"/>
      <c r="F49" s="70">
        <v>0</v>
      </c>
      <c r="G49" s="70">
        <v>0</v>
      </c>
      <c r="H49" s="70">
        <v>0</v>
      </c>
      <c r="I49" s="70">
        <v>0</v>
      </c>
      <c r="J49" s="21">
        <f>F49+F49*4.7/100</f>
        <v>0</v>
      </c>
      <c r="K49" s="21">
        <f t="shared" ref="K49:K52" si="3">J49+J49*5/100</f>
        <v>0</v>
      </c>
      <c r="L49" s="21">
        <f t="shared" ref="L49:L52" si="4">K49+K49*4.9/100</f>
        <v>0</v>
      </c>
    </row>
    <row r="50" spans="2:17" x14ac:dyDescent="0.2">
      <c r="B50" s="13" t="s">
        <v>60</v>
      </c>
      <c r="C50" s="33" t="s">
        <v>69</v>
      </c>
      <c r="D50" s="21">
        <v>301.14999999999998</v>
      </c>
      <c r="E50" s="21">
        <v>412</v>
      </c>
      <c r="F50" s="69">
        <v>47</v>
      </c>
      <c r="G50" s="69">
        <v>47</v>
      </c>
      <c r="H50" s="69">
        <v>47</v>
      </c>
      <c r="I50" s="69">
        <v>47</v>
      </c>
      <c r="J50" s="21">
        <v>0</v>
      </c>
      <c r="K50" s="21">
        <f t="shared" si="3"/>
        <v>0</v>
      </c>
      <c r="L50" s="21">
        <f t="shared" si="4"/>
        <v>0</v>
      </c>
    </row>
    <row r="51" spans="2:17" ht="25.5" x14ac:dyDescent="0.2">
      <c r="B51" s="43" t="s">
        <v>96</v>
      </c>
      <c r="C51" s="33" t="s">
        <v>95</v>
      </c>
      <c r="D51" s="21">
        <v>51.46</v>
      </c>
      <c r="E51" s="21">
        <v>66</v>
      </c>
      <c r="F51" s="69">
        <v>1</v>
      </c>
      <c r="G51" s="69">
        <v>1</v>
      </c>
      <c r="H51" s="69">
        <v>1</v>
      </c>
      <c r="I51" s="69">
        <v>1</v>
      </c>
      <c r="J51" s="21">
        <v>0</v>
      </c>
      <c r="K51" s="21">
        <v>0</v>
      </c>
      <c r="L51" s="21">
        <f t="shared" si="4"/>
        <v>0</v>
      </c>
    </row>
    <row r="52" spans="2:17" ht="25.5" x14ac:dyDescent="0.2">
      <c r="B52" s="43" t="s">
        <v>89</v>
      </c>
      <c r="C52" s="33" t="s">
        <v>88</v>
      </c>
      <c r="D52" s="21">
        <v>2050</v>
      </c>
      <c r="E52" s="21">
        <v>2050</v>
      </c>
      <c r="F52" s="74">
        <v>0</v>
      </c>
      <c r="G52" s="74">
        <v>0</v>
      </c>
      <c r="H52" s="74">
        <v>0</v>
      </c>
      <c r="I52" s="74">
        <v>0</v>
      </c>
      <c r="J52" s="21">
        <f>F52+F52*4.7/100</f>
        <v>0</v>
      </c>
      <c r="K52" s="21">
        <f t="shared" si="3"/>
        <v>0</v>
      </c>
      <c r="L52" s="21">
        <f t="shared" si="4"/>
        <v>0</v>
      </c>
    </row>
    <row r="53" spans="2:17" ht="25.5" x14ac:dyDescent="0.2">
      <c r="B53" s="43" t="s">
        <v>109</v>
      </c>
      <c r="C53" s="34" t="s">
        <v>110</v>
      </c>
      <c r="D53" s="21">
        <v>16493.57</v>
      </c>
      <c r="E53" s="21">
        <v>4453</v>
      </c>
      <c r="F53" s="69">
        <v>0</v>
      </c>
      <c r="G53" s="69">
        <v>0</v>
      </c>
      <c r="H53" s="69">
        <v>0</v>
      </c>
      <c r="I53" s="69">
        <v>0</v>
      </c>
      <c r="J53" s="21"/>
      <c r="K53" s="21"/>
      <c r="L53" s="21"/>
      <c r="Q53" s="23"/>
    </row>
    <row r="54" spans="2:17" s="11" customFormat="1" ht="15.75" x14ac:dyDescent="0.25">
      <c r="B54" s="16" t="s">
        <v>62</v>
      </c>
      <c r="C54" s="16"/>
      <c r="D54" s="36">
        <f t="shared" ref="D54:L54" si="5">SUM(D48:D53)</f>
        <v>20261.72</v>
      </c>
      <c r="E54" s="36">
        <f t="shared" si="5"/>
        <v>7811</v>
      </c>
      <c r="F54" s="72">
        <f t="shared" si="5"/>
        <v>878</v>
      </c>
      <c r="G54" s="72">
        <f t="shared" si="5"/>
        <v>878</v>
      </c>
      <c r="H54" s="72">
        <f t="shared" si="5"/>
        <v>878</v>
      </c>
      <c r="I54" s="72">
        <f t="shared" si="5"/>
        <v>878</v>
      </c>
      <c r="J54" s="37">
        <f t="shared" si="5"/>
        <v>0</v>
      </c>
      <c r="K54" s="37">
        <f t="shared" si="5"/>
        <v>0</v>
      </c>
      <c r="L54" s="37">
        <f t="shared" si="5"/>
        <v>0</v>
      </c>
    </row>
    <row r="55" spans="2:17" x14ac:dyDescent="0.2">
      <c r="B55" s="13"/>
      <c r="C55" s="3"/>
      <c r="D55" s="21"/>
      <c r="E55" s="21"/>
      <c r="F55" s="69"/>
      <c r="G55" s="69">
        <f>G54+G57</f>
        <v>4297.54</v>
      </c>
      <c r="H55" s="69"/>
      <c r="I55" s="69"/>
      <c r="J55" s="22">
        <f>(5.5%*F55)+F55</f>
        <v>0</v>
      </c>
      <c r="K55" s="22">
        <f>(5.7%*J55)+J55</f>
        <v>0</v>
      </c>
      <c r="L55" s="22">
        <f>(K55*5.7%)+K55</f>
        <v>0</v>
      </c>
    </row>
    <row r="56" spans="2:17" s="8" customFormat="1" ht="13.5" customHeight="1" x14ac:dyDescent="0.25">
      <c r="B56" s="40" t="s">
        <v>2</v>
      </c>
      <c r="C56" s="17"/>
      <c r="D56" s="19">
        <f t="shared" ref="D56:L56" si="6">D46+D54</f>
        <v>79606.990000000005</v>
      </c>
      <c r="E56" s="19">
        <f t="shared" si="6"/>
        <v>63227.39</v>
      </c>
      <c r="F56" s="75">
        <f t="shared" si="6"/>
        <v>52643</v>
      </c>
      <c r="G56" s="75">
        <f t="shared" si="6"/>
        <v>55342</v>
      </c>
      <c r="H56" s="75">
        <f t="shared" si="6"/>
        <v>53713.399999999994</v>
      </c>
      <c r="I56" s="75">
        <f t="shared" si="6"/>
        <v>56022.549999999996</v>
      </c>
      <c r="J56" s="19">
        <f t="shared" si="6"/>
        <v>0</v>
      </c>
      <c r="K56" s="19">
        <f t="shared" si="6"/>
        <v>0</v>
      </c>
      <c r="L56" s="19">
        <f t="shared" si="6"/>
        <v>0</v>
      </c>
    </row>
    <row r="57" spans="2:17" x14ac:dyDescent="0.2">
      <c r="B57" s="13" t="s">
        <v>72</v>
      </c>
      <c r="C57" s="3"/>
      <c r="D57" s="21"/>
      <c r="E57" s="21"/>
      <c r="F57" s="69"/>
      <c r="G57" s="69">
        <v>3419.54</v>
      </c>
      <c r="H57" s="69"/>
      <c r="I57" s="69"/>
      <c r="J57" s="22">
        <v>0</v>
      </c>
      <c r="K57" s="22">
        <v>0</v>
      </c>
      <c r="L57" s="22">
        <f>(K57*5.7%)+K57</f>
        <v>0</v>
      </c>
      <c r="N57" s="23"/>
    </row>
    <row r="58" spans="2:17" x14ac:dyDescent="0.2">
      <c r="B58" s="18" t="s">
        <v>73</v>
      </c>
      <c r="C58" s="18"/>
      <c r="D58" s="20">
        <f t="shared" ref="D58:L58" si="7">SUM(D56:D57)</f>
        <v>79606.990000000005</v>
      </c>
      <c r="E58" s="20">
        <f t="shared" si="7"/>
        <v>63227.39</v>
      </c>
      <c r="F58" s="76">
        <f t="shared" si="7"/>
        <v>52643</v>
      </c>
      <c r="G58" s="76">
        <f t="shared" si="7"/>
        <v>58761.54</v>
      </c>
      <c r="H58" s="76">
        <f t="shared" si="7"/>
        <v>53713.399999999994</v>
      </c>
      <c r="I58" s="76">
        <f t="shared" si="7"/>
        <v>56022.549999999996</v>
      </c>
      <c r="J58" s="20">
        <f t="shared" si="7"/>
        <v>0</v>
      </c>
      <c r="K58" s="20">
        <f t="shared" si="7"/>
        <v>0</v>
      </c>
      <c r="L58" s="20">
        <f t="shared" si="7"/>
        <v>0</v>
      </c>
    </row>
    <row r="59" spans="2:17" ht="27" customHeight="1" x14ac:dyDescent="0.2">
      <c r="B59" s="24"/>
      <c r="C59" s="2"/>
      <c r="D59" s="59"/>
      <c r="E59" s="59"/>
      <c r="F59" s="77"/>
      <c r="G59" s="77"/>
      <c r="H59" s="77"/>
      <c r="I59" s="77"/>
      <c r="J59" s="24"/>
      <c r="K59" s="24"/>
      <c r="L59" s="24"/>
    </row>
    <row r="60" spans="2:17" ht="27" customHeight="1" x14ac:dyDescent="0.2">
      <c r="B60" s="24"/>
      <c r="C60" s="2"/>
      <c r="D60" s="45"/>
      <c r="E60" s="45"/>
      <c r="F60" s="78"/>
      <c r="G60" s="78"/>
      <c r="H60" s="78"/>
      <c r="I60" s="78"/>
      <c r="J60" s="45"/>
      <c r="K60" s="45"/>
      <c r="L60" s="24"/>
    </row>
    <row r="61" spans="2:17" x14ac:dyDescent="0.2">
      <c r="B61" s="14"/>
      <c r="C61" s="2"/>
      <c r="D61" s="14"/>
      <c r="E61" s="24"/>
      <c r="F61" s="79"/>
      <c r="G61" s="79"/>
      <c r="H61" s="79"/>
      <c r="I61" s="79"/>
      <c r="J61" s="39"/>
      <c r="K61" s="39"/>
      <c r="L61" s="24"/>
    </row>
    <row r="62" spans="2:17" x14ac:dyDescent="0.2">
      <c r="B62" s="14"/>
      <c r="C62" s="2"/>
      <c r="D62" s="14"/>
      <c r="E62" s="24"/>
      <c r="F62" s="79"/>
      <c r="G62" s="79"/>
      <c r="H62" s="79"/>
      <c r="I62" s="79"/>
      <c r="J62" s="61"/>
      <c r="K62" s="24"/>
      <c r="L62" s="24"/>
    </row>
    <row r="63" spans="2:17" x14ac:dyDescent="0.2">
      <c r="B63" s="14"/>
      <c r="C63" s="2"/>
      <c r="D63" s="14"/>
      <c r="E63" s="24"/>
      <c r="F63" s="77"/>
      <c r="G63" s="77"/>
      <c r="H63" s="77"/>
      <c r="I63" s="77"/>
      <c r="J63" s="60"/>
      <c r="K63" s="39"/>
      <c r="L63" s="39"/>
      <c r="M63" s="23"/>
    </row>
    <row r="64" spans="2:17" x14ac:dyDescent="0.2">
      <c r="B64" s="14"/>
      <c r="C64" s="2"/>
      <c r="D64" s="14"/>
      <c r="E64" s="24"/>
      <c r="F64" s="78"/>
      <c r="G64" s="78"/>
      <c r="H64" s="78"/>
      <c r="I64" s="78"/>
      <c r="J64" s="45"/>
      <c r="K64" s="24"/>
      <c r="L64" s="24"/>
    </row>
    <row r="65" spans="2:12" x14ac:dyDescent="0.2">
      <c r="B65" s="14"/>
      <c r="C65" s="2"/>
      <c r="D65" s="14"/>
      <c r="E65" s="24"/>
      <c r="F65" s="78"/>
      <c r="G65" s="78"/>
      <c r="H65" s="78"/>
      <c r="I65" s="78"/>
      <c r="J65" s="45"/>
      <c r="K65" s="24"/>
      <c r="L65" s="24"/>
    </row>
    <row r="66" spans="2:12" x14ac:dyDescent="0.2">
      <c r="B66" s="24"/>
      <c r="C66" s="2"/>
      <c r="D66" s="24"/>
      <c r="E66" s="24"/>
      <c r="F66" s="78"/>
      <c r="G66" s="78"/>
      <c r="H66" s="78"/>
      <c r="I66" s="78"/>
      <c r="J66" s="24"/>
      <c r="K66" s="24"/>
      <c r="L66" s="24"/>
    </row>
    <row r="67" spans="2:12" ht="14.25" customHeight="1" x14ac:dyDescent="0.2"/>
    <row r="70" spans="2:12" x14ac:dyDescent="0.2">
      <c r="B70" s="45"/>
      <c r="D70" s="23"/>
      <c r="E70" s="53"/>
    </row>
    <row r="73" spans="2:12" x14ac:dyDescent="0.2">
      <c r="B73" s="45"/>
      <c r="D73" s="23"/>
      <c r="E73" s="45"/>
    </row>
  </sheetData>
  <mergeCells count="5">
    <mergeCell ref="B7:C7"/>
    <mergeCell ref="B2:F2"/>
    <mergeCell ref="B4:F4"/>
    <mergeCell ref="F5:H5"/>
    <mergeCell ref="F6:I6"/>
  </mergeCells>
  <phoneticPr fontId="0" type="noConversion"/>
  <pageMargins left="0.17" right="0.18" top="0.49" bottom="0.13" header="0.17" footer="0.16"/>
  <pageSetup paperSize="9" scale="90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venituri 2025</vt:lpstr>
      <vt:lpstr>'venituri 2025'!Print_Titles</vt:lpstr>
    </vt:vector>
  </TitlesOfParts>
  <Company>PMV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5</dc:creator>
  <cp:lastModifiedBy>IOANA HOCA</cp:lastModifiedBy>
  <cp:lastPrinted>2025-02-21T05:35:09Z</cp:lastPrinted>
  <dcterms:created xsi:type="dcterms:W3CDTF">2008-01-16T15:27:44Z</dcterms:created>
  <dcterms:modified xsi:type="dcterms:W3CDTF">2025-02-25T11:22:40Z</dcterms:modified>
</cp:coreProperties>
</file>